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240" yWindow="60" windowWidth="20115" windowHeight="8010" tabRatio="725" activeTab="4"/>
  </bookViews>
  <sheets>
    <sheet name="WILLIAM" sheetId="1" r:id="rId1"/>
    <sheet name="SPREADSHEET 2" sheetId="2" r:id="rId2"/>
    <sheet name="project2-weighted average score" sheetId="4" r:id="rId3"/>
    <sheet name="project2-improving grades" sheetId="5" r:id="rId4"/>
    <sheet name="project2-new grading system" sheetId="6" r:id="rId5"/>
  </sheets>
  <calcPr calcId="144525"/>
</workbook>
</file>

<file path=xl/calcChain.xml><?xml version="1.0" encoding="utf-8"?>
<calcChain xmlns="http://schemas.openxmlformats.org/spreadsheetml/2006/main">
  <c r="E7" i="6" l="1"/>
  <c r="D7" i="6"/>
  <c r="C7" i="6"/>
  <c r="I8" i="6" s="1"/>
  <c r="H9" i="5"/>
  <c r="D8" i="5"/>
  <c r="C8" i="5"/>
  <c r="B8" i="5"/>
  <c r="H8" i="4"/>
  <c r="D7" i="4"/>
  <c r="C7" i="4"/>
  <c r="B7" i="4"/>
  <c r="I25" i="1" l="1"/>
  <c r="H24" i="1"/>
  <c r="E21" i="2"/>
  <c r="G21" i="2" s="1"/>
  <c r="D21" i="2"/>
  <c r="D16" i="2"/>
  <c r="E16" i="2" s="1"/>
  <c r="G16" i="2" s="1"/>
  <c r="D15" i="2"/>
  <c r="D17" i="2" s="1"/>
  <c r="E11" i="2"/>
  <c r="G11" i="2" s="1"/>
  <c r="D11" i="2"/>
  <c r="E10" i="2"/>
  <c r="G10" i="2" s="1"/>
  <c r="D10" i="2"/>
  <c r="E9" i="2"/>
  <c r="G9" i="2" s="1"/>
  <c r="D9" i="2"/>
  <c r="E8" i="2"/>
  <c r="G8" i="2" s="1"/>
  <c r="D8" i="2"/>
  <c r="E7" i="2"/>
  <c r="G7" i="2" s="1"/>
  <c r="D7" i="2"/>
  <c r="D6" i="2"/>
  <c r="E6" i="2" s="1"/>
  <c r="G6" i="2" s="1"/>
  <c r="E5" i="2"/>
  <c r="G5" i="2" s="1"/>
  <c r="D5" i="2"/>
  <c r="D4" i="2"/>
  <c r="E4" i="2" s="1"/>
  <c r="G4" i="2" s="1"/>
  <c r="E3" i="2"/>
  <c r="G3" i="2" s="1"/>
  <c r="D3" i="2"/>
  <c r="D2" i="2"/>
  <c r="E18" i="1"/>
  <c r="D18" i="1"/>
  <c r="G22" i="1"/>
  <c r="F22" i="1"/>
  <c r="E22" i="1"/>
  <c r="D22" i="1"/>
  <c r="F18" i="1"/>
  <c r="G18" i="1"/>
  <c r="G17" i="1"/>
  <c r="G16" i="1"/>
  <c r="F17" i="1"/>
  <c r="F16" i="1"/>
  <c r="E4" i="1"/>
  <c r="E6" i="1"/>
  <c r="E11" i="1"/>
  <c r="D17" i="1"/>
  <c r="E17" i="1" s="1"/>
  <c r="D16" i="1"/>
  <c r="E16" i="1" s="1"/>
  <c r="D4" i="1"/>
  <c r="D5" i="1"/>
  <c r="E5" i="1" s="1"/>
  <c r="D6" i="1"/>
  <c r="D7" i="1"/>
  <c r="E7" i="1" s="1"/>
  <c r="D8" i="1"/>
  <c r="E8" i="1" s="1"/>
  <c r="E13" i="1" s="1"/>
  <c r="D9" i="1"/>
  <c r="E9" i="1" s="1"/>
  <c r="D10" i="1"/>
  <c r="E10" i="1" s="1"/>
  <c r="D11" i="1"/>
  <c r="D12" i="1"/>
  <c r="E12" i="1" s="1"/>
  <c r="D3" i="1"/>
  <c r="E3" i="1" s="1"/>
  <c r="E15" i="2" l="1"/>
  <c r="E17" i="2"/>
  <c r="D12" i="2"/>
  <c r="E2" i="2"/>
  <c r="E12" i="2" s="1"/>
  <c r="D13" i="1"/>
  <c r="F2" i="2"/>
  <c r="F3" i="2"/>
  <c r="F4" i="2"/>
  <c r="F5" i="2"/>
  <c r="F6" i="2"/>
  <c r="F7" i="2"/>
  <c r="F8" i="2"/>
  <c r="F9" i="2"/>
  <c r="F10" i="2"/>
  <c r="F11" i="2"/>
  <c r="F15" i="2"/>
  <c r="F16" i="2"/>
  <c r="F21" i="2"/>
  <c r="G15" i="2"/>
  <c r="G17" i="2" s="1"/>
  <c r="G3" i="1"/>
  <c r="F3" i="1"/>
  <c r="G11" i="1"/>
  <c r="F11" i="1"/>
  <c r="G9" i="1"/>
  <c r="F9" i="1"/>
  <c r="G7" i="1"/>
  <c r="F7" i="1"/>
  <c r="F5" i="1"/>
  <c r="G5" i="1"/>
  <c r="G12" i="1"/>
  <c r="F12" i="1"/>
  <c r="G10" i="1"/>
  <c r="F10" i="1"/>
  <c r="G8" i="1"/>
  <c r="F8" i="1"/>
  <c r="G6" i="1"/>
  <c r="F6" i="1"/>
  <c r="G4" i="1"/>
  <c r="F4" i="1"/>
  <c r="F17" i="2" l="1"/>
  <c r="G2" i="2"/>
  <c r="G12" i="2" s="1"/>
  <c r="G24" i="2" s="1"/>
  <c r="F12" i="2"/>
  <c r="F23" i="2" s="1"/>
  <c r="F13" i="1"/>
  <c r="G13" i="1"/>
  <c r="G25" i="1" s="1"/>
</calcChain>
</file>

<file path=xl/sharedStrings.xml><?xml version="1.0" encoding="utf-8"?>
<sst xmlns="http://schemas.openxmlformats.org/spreadsheetml/2006/main" count="113" uniqueCount="55">
  <si>
    <t>APPLIANCE</t>
  </si>
  <si>
    <t>WATTS</t>
  </si>
  <si>
    <t>100W Light Bulb (Incandescent)</t>
  </si>
  <si>
    <t>Dry Iron Box</t>
  </si>
  <si>
    <t>Coffee Maker</t>
  </si>
  <si>
    <t>Homestar Multimedia Speaker</t>
  </si>
  <si>
    <t xml:space="preserve">Toaster </t>
  </si>
  <si>
    <t>vacuum cleaner</t>
  </si>
  <si>
    <t>32'' Color TV</t>
  </si>
  <si>
    <t>laptop computer</t>
  </si>
  <si>
    <t xml:space="preserve">microwave </t>
  </si>
  <si>
    <t>A. ELECTRICITY USAGE</t>
  </si>
  <si>
    <t>B. STAND-BY ELECTRICITY (ENERGY VAMPIRE)</t>
  </si>
  <si>
    <t>electric  Heater Fan</t>
  </si>
  <si>
    <t xml:space="preserve">TOTAL </t>
  </si>
  <si>
    <t>HOUR USAGE(DAILY)</t>
  </si>
  <si>
    <t>KILOWATT-HOUR/DAY</t>
  </si>
  <si>
    <t>TOTAL</t>
  </si>
  <si>
    <t>Electric kettle</t>
  </si>
  <si>
    <t>C. GASOLINE CONSUMPTION</t>
  </si>
  <si>
    <t>2017 Mitsubishi Mirage  G4</t>
  </si>
  <si>
    <t>COST PER YEAR</t>
  </si>
  <si>
    <t xml:space="preserve">COST PER YEAR </t>
  </si>
  <si>
    <t>GALLON OF GAS USED/YEAR</t>
  </si>
  <si>
    <t>FUEL EFFICIENCY(MPG)</t>
  </si>
  <si>
    <t>MILES DRIVEN(Weekly)</t>
  </si>
  <si>
    <t>MODEL</t>
  </si>
  <si>
    <t>Tank Size(gallon)</t>
  </si>
  <si>
    <t>CARBON PRODUCED</t>
  </si>
  <si>
    <t>TOTAL ELECTRICITY&amp;GASOLINE COST</t>
  </si>
  <si>
    <t>CARBON PRODUCED/YEAR</t>
  </si>
  <si>
    <t xml:space="preserve">TOTAL CARBON PRODUCED </t>
  </si>
  <si>
    <t>KILOWATT-HOUR/YEAR</t>
  </si>
  <si>
    <t>fruit blender</t>
  </si>
  <si>
    <t>TOTAL CO2</t>
  </si>
  <si>
    <t>GALLON OF GAS/YEAR</t>
  </si>
  <si>
    <t>ELECTRICITY AND GASOLINE COST</t>
  </si>
  <si>
    <t>NAME:</t>
  </si>
  <si>
    <t>COURSE NAME:</t>
  </si>
  <si>
    <r>
      <rPr>
        <b/>
        <sz val="11"/>
        <color indexed="8"/>
        <rFont val="Calibri"/>
        <family val="2"/>
      </rPr>
      <t>PROJECT NAME:</t>
    </r>
    <r>
      <rPr>
        <sz val="11"/>
        <color theme="1"/>
        <rFont val="Calibri"/>
        <family val="2"/>
        <scheme val="minor"/>
      </rPr>
      <t xml:space="preserve"> WEIGHTED GRADE BOOK PROJECT</t>
    </r>
  </si>
  <si>
    <t xml:space="preserve">CATEGORIES </t>
  </si>
  <si>
    <t>HOMEWORK</t>
  </si>
  <si>
    <t xml:space="preserve">QUIZZES </t>
  </si>
  <si>
    <t>LABS</t>
  </si>
  <si>
    <t>EXAMS 1</t>
  </si>
  <si>
    <t>MIDTERM</t>
  </si>
  <si>
    <t>FINAL EXAM</t>
  </si>
  <si>
    <t>COURSE GRADE</t>
  </si>
  <si>
    <t xml:space="preserve">WEIGHTING </t>
  </si>
  <si>
    <t>AVERAGE SCORES</t>
  </si>
  <si>
    <t>FINAL COURSE GRADE</t>
  </si>
  <si>
    <t>COURSE:</t>
  </si>
  <si>
    <r>
      <rPr>
        <b/>
        <sz val="11"/>
        <color indexed="8"/>
        <rFont val="Calibri"/>
        <family val="2"/>
      </rPr>
      <t>PROJECT TITLE:</t>
    </r>
    <r>
      <rPr>
        <sz val="11"/>
        <color theme="1"/>
        <rFont val="Calibri"/>
        <family val="2"/>
        <scheme val="minor"/>
      </rPr>
      <t xml:space="preserve"> WEIGHTED GRADE BOOK PROJECT</t>
    </r>
  </si>
  <si>
    <t xml:space="preserve"> IMPROVING TO THE HIGHER GRADES</t>
  </si>
  <si>
    <t>ATTENDANCE</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</si>
</sst>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1"/>
      <color theme="1"/>
      <name val="Calibri"/>
      <family val="2"/>
      <scheme val="minor"/>
    </font>
    <font>
      <b/>
      <sz val="11"/>
      <color indexed="8"/>
      <name val="Calibri"/>
      <family val="2"/>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2" tint="-0.249977111117893"/>
        <bgColor indexed="64"/>
      </patternFill>
    </fill>
    <fill>
      <patternFill patternType="solid">
        <fgColor theme="5" tint="0.59999389629810485"/>
        <bgColor indexed="64"/>
      </patternFill>
    </fill>
  </fills>
  <borders count="1">
    <border>
      <left/>
      <right/>
      <top/>
      <bottom/>
      <diagonal/>
    </border>
  </borders>
  <cellStyleXfs count="1">
    <xf numFmtId="0" fontId="0" fillId="0" borderId="0"/>
  </cellStyleXfs>
  <cellXfs count="27">
    <xf numFmtId="0" fontId="0" fillId="0" borderId="0" xfId="0"/>
    <xf numFmtId="0" fontId="1" fillId="0" borderId="0" xfId="0" applyFont="1"/>
    <xf numFmtId="0" fontId="1" fillId="0" borderId="0" xfId="0" applyFont="1" applyAlignment="1">
      <alignment horizontal="left" vertical="top"/>
    </xf>
    <xf numFmtId="0" fontId="1" fillId="0" borderId="0" xfId="0" applyFont="1" applyAlignment="1">
      <alignment vertical="top"/>
    </xf>
    <xf numFmtId="0" fontId="1" fillId="0" borderId="0" xfId="0" applyFont="1" applyAlignment="1">
      <alignment horizontal="center"/>
    </xf>
    <xf numFmtId="0" fontId="1" fillId="0" borderId="0" xfId="0" applyFont="1" applyAlignment="1">
      <alignment horizontal="left"/>
    </xf>
    <xf numFmtId="0" fontId="1" fillId="0" borderId="0" xfId="0" applyFont="1" applyAlignment="1"/>
    <xf numFmtId="0" fontId="0" fillId="2" borderId="0" xfId="0" applyFill="1"/>
    <xf numFmtId="2" fontId="0" fillId="0" borderId="0" xfId="0" applyNumberFormat="1"/>
    <xf numFmtId="2" fontId="1" fillId="0" borderId="0" xfId="0" applyNumberFormat="1" applyFont="1"/>
    <xf numFmtId="2" fontId="0" fillId="2" borderId="0" xfId="0" applyNumberFormat="1" applyFill="1"/>
    <xf numFmtId="2" fontId="1" fillId="0" borderId="0" xfId="0" applyNumberFormat="1" applyFont="1" applyAlignment="1">
      <alignment horizontal="center"/>
    </xf>
    <xf numFmtId="2" fontId="1" fillId="0" borderId="0" xfId="0" applyNumberFormat="1" applyFont="1" applyAlignment="1">
      <alignment vertical="top"/>
    </xf>
    <xf numFmtId="2" fontId="1" fillId="0" borderId="0" xfId="0" applyNumberFormat="1" applyFont="1" applyAlignment="1">
      <alignment horizontal="left" vertical="top"/>
    </xf>
    <xf numFmtId="2" fontId="0" fillId="3" borderId="0" xfId="0" applyNumberFormat="1" applyFill="1"/>
    <xf numFmtId="0" fontId="1" fillId="0" borderId="0" xfId="0" applyFont="1" applyAlignment="1">
      <alignment horizontal="center"/>
    </xf>
    <xf numFmtId="0" fontId="1" fillId="0" borderId="0" xfId="0" applyFont="1" applyAlignment="1">
      <alignment horizontal="left"/>
    </xf>
    <xf numFmtId="0" fontId="0" fillId="0" borderId="0" xfId="0" applyAlignment="1">
      <alignment horizontal="left"/>
    </xf>
    <xf numFmtId="0" fontId="0" fillId="0" borderId="0" xfId="0" applyAlignment="1">
      <alignment horizontal="left"/>
    </xf>
    <xf numFmtId="0" fontId="1" fillId="4" borderId="0" xfId="0" applyFont="1" applyFill="1"/>
    <xf numFmtId="9" fontId="0" fillId="0" borderId="0" xfId="0" applyNumberFormat="1"/>
    <xf numFmtId="1" fontId="0" fillId="5" borderId="0" xfId="0" applyNumberFormat="1" applyFill="1"/>
    <xf numFmtId="0" fontId="1" fillId="0" borderId="0" xfId="0" applyFont="1" applyAlignment="1"/>
    <xf numFmtId="0" fontId="0" fillId="0" borderId="0" xfId="0" applyAlignment="1"/>
    <xf numFmtId="0" fontId="0" fillId="0" borderId="0" xfId="0" applyAlignment="1">
      <alignment horizontal="center"/>
    </xf>
    <xf numFmtId="0" fontId="1" fillId="2" borderId="0" xfId="0" applyFont="1" applyFill="1"/>
    <xf numFmtId="9" fontId="0" fillId="2" borderId="0" xfId="0" applyNumberForma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3</xdr:col>
      <xdr:colOff>866775</xdr:colOff>
      <xdr:row>31</xdr:row>
      <xdr:rowOff>171450</xdr:rowOff>
    </xdr:from>
    <xdr:ext cx="184731" cy="264560"/>
    <xdr:sp macro="" textlink="">
      <xdr:nvSpPr>
        <xdr:cNvPr id="15" name="TextBox 14"/>
        <xdr:cNvSpPr txBox="1"/>
      </xdr:nvSpPr>
      <xdr:spPr>
        <a:xfrm>
          <a:off x="5657850" y="6076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xdr:from>
      <xdr:col>4</xdr:col>
      <xdr:colOff>9525</xdr:colOff>
      <xdr:row>26</xdr:row>
      <xdr:rowOff>9525</xdr:rowOff>
    </xdr:from>
    <xdr:to>
      <xdr:col>8</xdr:col>
      <xdr:colOff>1019176</xdr:colOff>
      <xdr:row>36</xdr:row>
      <xdr:rowOff>85725</xdr:rowOff>
    </xdr:to>
    <xdr:sp macro="" textlink="">
      <xdr:nvSpPr>
        <xdr:cNvPr id="16" name="TextBox 15"/>
        <xdr:cNvSpPr txBox="1"/>
      </xdr:nvSpPr>
      <xdr:spPr>
        <a:xfrm>
          <a:off x="5915025" y="4962525"/>
          <a:ext cx="4791076" cy="1981200"/>
        </a:xfrm>
        <a:prstGeom prst="rect">
          <a:avLst/>
        </a:prstGeom>
        <a:solidFill>
          <a:schemeClr val="accent5"/>
        </a:solidFill>
        <a:ln/>
      </xdr:spPr>
      <xdr:style>
        <a:lnRef idx="2">
          <a:schemeClr val="accent3"/>
        </a:lnRef>
        <a:fillRef idx="1">
          <a:schemeClr val="lt1"/>
        </a:fillRef>
        <a:effectRef idx="0">
          <a:schemeClr val="accent3"/>
        </a:effectRef>
        <a:fontRef idx="minor">
          <a:schemeClr val="dk1"/>
        </a:fontRef>
      </xdr:style>
      <xdr:txBody>
        <a:bodyPr vertOverflow="clip" horzOverflow="clip" wrap="square" rtlCol="0" anchor="t"/>
        <a:lstStyle/>
        <a:p>
          <a:r>
            <a:rPr lang="en-US" sz="1100"/>
            <a:t>The</a:t>
          </a:r>
          <a:r>
            <a:rPr lang="en-US" sz="1100" baseline="0"/>
            <a:t> Pie-chart  alongside depicts the annual amount of carbon emitted in Lbs for a period of one year. Notably, coffee-maker and M3" Color TV are the highest carbon producer at 797.888 lbs and 673.218 lbs per year. The third largest carbon emiter is the 100W Incandescent bulb with 398.944 lbs per year.  The three appliances have the highest daily usage  with the 32" Color TV leading at  9 hours, 2 hours for coffee maker, and 9 hours for the 100W Incandescent bulb. Overall, the amount of carbon emited from a single household is significantly large and portrays the need for strategic interventions to minimize the trend .</a:t>
          </a:r>
          <a:endParaRPr lang="en-US" sz="1100"/>
        </a:p>
      </xdr:txBody>
    </xdr:sp>
    <xdr:clientData/>
  </xdr:twoCellAnchor>
  <xdr:twoCellAnchor editAs="oneCell">
    <xdr:from>
      <xdr:col>0</xdr:col>
      <xdr:colOff>666751</xdr:colOff>
      <xdr:row>25</xdr:row>
      <xdr:rowOff>95250</xdr:rowOff>
    </xdr:from>
    <xdr:to>
      <xdr:col>3</xdr:col>
      <xdr:colOff>1143001</xdr:colOff>
      <xdr:row>39</xdr:row>
      <xdr:rowOff>79144</xdr:rowOff>
    </xdr:to>
    <xdr:pic>
      <xdr:nvPicPr>
        <xdr:cNvPr id="18" name="Picture 17"/>
        <xdr:cNvPicPr>
          <a:picLocks noChangeAspect="1"/>
        </xdr:cNvPicPr>
      </xdr:nvPicPr>
      <xdr:blipFill>
        <a:blip xmlns:r="http://schemas.openxmlformats.org/officeDocument/2006/relationships" r:embed="rId1"/>
        <a:stretch>
          <a:fillRect/>
        </a:stretch>
      </xdr:blipFill>
      <xdr:spPr>
        <a:xfrm>
          <a:off x="666751" y="4857750"/>
          <a:ext cx="4972050" cy="265089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228601</xdr:colOff>
      <xdr:row>24</xdr:row>
      <xdr:rowOff>76201</xdr:rowOff>
    </xdr:from>
    <xdr:to>
      <xdr:col>3</xdr:col>
      <xdr:colOff>476250</xdr:colOff>
      <xdr:row>37</xdr:row>
      <xdr:rowOff>133351</xdr:rowOff>
    </xdr:to>
    <xdr:pic>
      <xdr:nvPicPr>
        <xdr:cNvPr id="4" name="Picture 3"/>
        <xdr:cNvPicPr>
          <a:picLocks noChangeAspect="1"/>
        </xdr:cNvPicPr>
      </xdr:nvPicPr>
      <xdr:blipFill>
        <a:blip xmlns:r="http://schemas.openxmlformats.org/officeDocument/2006/relationships" r:embed="rId1"/>
        <a:stretch>
          <a:fillRect/>
        </a:stretch>
      </xdr:blipFill>
      <xdr:spPr>
        <a:xfrm>
          <a:off x="228601" y="4648201"/>
          <a:ext cx="4762499" cy="2533650"/>
        </a:xfrm>
        <a:prstGeom prst="rect">
          <a:avLst/>
        </a:prstGeom>
      </xdr:spPr>
    </xdr:pic>
    <xdr:clientData/>
  </xdr:twoCellAnchor>
  <xdr:twoCellAnchor>
    <xdr:from>
      <xdr:col>3</xdr:col>
      <xdr:colOff>809624</xdr:colOff>
      <xdr:row>25</xdr:row>
      <xdr:rowOff>9525</xdr:rowOff>
    </xdr:from>
    <xdr:to>
      <xdr:col>6</xdr:col>
      <xdr:colOff>542924</xdr:colOff>
      <xdr:row>34</xdr:row>
      <xdr:rowOff>38100</xdr:rowOff>
    </xdr:to>
    <xdr:sp macro="" textlink="">
      <xdr:nvSpPr>
        <xdr:cNvPr id="5" name="TextBox 4"/>
        <xdr:cNvSpPr txBox="1"/>
      </xdr:nvSpPr>
      <xdr:spPr>
        <a:xfrm>
          <a:off x="5324474" y="4772025"/>
          <a:ext cx="4505325" cy="1743075"/>
        </a:xfrm>
        <a:prstGeom prst="rect">
          <a:avLst/>
        </a:prstGeom>
        <a:solidFill>
          <a:schemeClr val="accent6"/>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en-US" sz="1100"/>
            <a:t>The</a:t>
          </a:r>
          <a:r>
            <a:rPr lang="en-US" sz="1100" baseline="0"/>
            <a:t> second pie-chart reveals  significant efficiency for the strategies adopted to minimize the level of energy consumption. Evidently, reducing the daily usage for the Coffee-maker to 1 (one) hour has significantly conserved the level of carbon emission to 398.94 lbs from high of 797.89 lbs. Secondly, relegating the amount of hours spend watching the 32"Color TV from 9-hours to 4-prime hours has been another effective strategy because it dropped the amount of carbon produced to 448.81 Lbs. Therefore, the two positive outcomes demonstrate the effectiveness of the core strategies I selected to combat the annual carbon print. </a:t>
          </a: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topLeftCell="A4" workbookViewId="0">
      <selection activeCell="I25" sqref="I25"/>
    </sheetView>
  </sheetViews>
  <sheetFormatPr defaultRowHeight="15" x14ac:dyDescent="0.25"/>
  <cols>
    <col min="1" max="1" width="32.7109375" customWidth="1"/>
    <col min="2" max="2" width="14.28515625" customWidth="1"/>
    <col min="3" max="3" width="20.42578125" customWidth="1"/>
    <col min="4" max="5" width="21.140625" style="8" customWidth="1"/>
    <col min="6" max="6" width="11" style="8" customWidth="1"/>
    <col min="7" max="7" width="14" style="8" customWidth="1"/>
    <col min="8" max="8" width="10.5703125" customWidth="1"/>
    <col min="9" max="9" width="29.28515625" customWidth="1"/>
  </cols>
  <sheetData>
    <row r="1" spans="1:10" s="5" customFormat="1" x14ac:dyDescent="0.25">
      <c r="A1" s="15" t="s">
        <v>11</v>
      </c>
      <c r="B1" s="15"/>
      <c r="C1" s="15"/>
      <c r="D1" s="15"/>
      <c r="E1" s="15"/>
      <c r="F1" s="15"/>
      <c r="G1" s="15"/>
      <c r="H1" s="15"/>
      <c r="I1" s="6"/>
      <c r="J1" s="6"/>
    </row>
    <row r="2" spans="1:10" s="1" customFormat="1" x14ac:dyDescent="0.25">
      <c r="A2" s="1" t="s">
        <v>0</v>
      </c>
      <c r="B2" s="1" t="s">
        <v>1</v>
      </c>
      <c r="C2" s="2" t="s">
        <v>15</v>
      </c>
      <c r="D2" s="13" t="s">
        <v>16</v>
      </c>
      <c r="E2" s="12" t="s">
        <v>32</v>
      </c>
      <c r="F2" s="9" t="s">
        <v>34</v>
      </c>
      <c r="G2" s="9" t="s">
        <v>22</v>
      </c>
      <c r="H2" s="1" t="s">
        <v>34</v>
      </c>
      <c r="I2" s="1" t="s">
        <v>36</v>
      </c>
    </row>
    <row r="3" spans="1:10" x14ac:dyDescent="0.25">
      <c r="A3" t="s">
        <v>2</v>
      </c>
      <c r="B3">
        <v>100</v>
      </c>
      <c r="C3">
        <v>8</v>
      </c>
      <c r="D3" s="8">
        <f>B3/1000*C3</f>
        <v>0.8</v>
      </c>
      <c r="E3" s="8">
        <f>D3*364</f>
        <v>291.2</v>
      </c>
      <c r="F3" s="8">
        <f>E3*1.37</f>
        <v>398.94400000000002</v>
      </c>
      <c r="G3" s="8">
        <f>E3*12</f>
        <v>3494.3999999999996</v>
      </c>
    </row>
    <row r="4" spans="1:10" x14ac:dyDescent="0.25">
      <c r="A4" t="s">
        <v>7</v>
      </c>
      <c r="B4">
        <v>200</v>
      </c>
      <c r="C4">
        <v>1</v>
      </c>
      <c r="D4" s="8">
        <f t="shared" ref="D4:D12" si="0">B4/1000*C4</f>
        <v>0.2</v>
      </c>
      <c r="E4" s="8">
        <f t="shared" ref="E4:E12" si="1">D4*364</f>
        <v>72.8</v>
      </c>
      <c r="F4" s="8">
        <f t="shared" ref="F4:F12" si="2">E4*1.37</f>
        <v>99.736000000000004</v>
      </c>
      <c r="G4" s="8">
        <f t="shared" ref="G4:G12" si="3">E4*12</f>
        <v>873.59999999999991</v>
      </c>
    </row>
    <row r="5" spans="1:10" x14ac:dyDescent="0.25">
      <c r="A5" t="s">
        <v>4</v>
      </c>
      <c r="B5">
        <v>800</v>
      </c>
      <c r="C5">
        <v>2</v>
      </c>
      <c r="D5" s="8">
        <f t="shared" si="0"/>
        <v>1.6</v>
      </c>
      <c r="E5" s="8">
        <f t="shared" si="1"/>
        <v>582.4</v>
      </c>
      <c r="F5" s="8">
        <f t="shared" si="2"/>
        <v>797.88800000000003</v>
      </c>
      <c r="G5" s="8">
        <f t="shared" si="3"/>
        <v>6988.7999999999993</v>
      </c>
    </row>
    <row r="6" spans="1:10" x14ac:dyDescent="0.25">
      <c r="A6" t="s">
        <v>33</v>
      </c>
      <c r="B6">
        <v>300</v>
      </c>
      <c r="C6">
        <v>2</v>
      </c>
      <c r="D6" s="8">
        <f t="shared" si="0"/>
        <v>0.6</v>
      </c>
      <c r="E6" s="8">
        <f t="shared" si="1"/>
        <v>218.4</v>
      </c>
      <c r="F6" s="8">
        <f t="shared" si="2"/>
        <v>299.20800000000003</v>
      </c>
      <c r="G6" s="8">
        <f t="shared" si="3"/>
        <v>2620.8000000000002</v>
      </c>
    </row>
    <row r="7" spans="1:10" x14ac:dyDescent="0.25">
      <c r="A7" t="s">
        <v>5</v>
      </c>
      <c r="B7">
        <v>70</v>
      </c>
      <c r="C7">
        <v>8</v>
      </c>
      <c r="D7" s="8">
        <f t="shared" si="0"/>
        <v>0.56000000000000005</v>
      </c>
      <c r="E7" s="8">
        <f t="shared" si="1"/>
        <v>203.84000000000003</v>
      </c>
      <c r="F7" s="8">
        <f t="shared" si="2"/>
        <v>279.26080000000007</v>
      </c>
      <c r="G7" s="8">
        <f t="shared" si="3"/>
        <v>2446.0800000000004</v>
      </c>
    </row>
    <row r="8" spans="1:10" x14ac:dyDescent="0.25">
      <c r="A8" t="s">
        <v>6</v>
      </c>
      <c r="B8">
        <v>800</v>
      </c>
      <c r="C8">
        <v>0.25</v>
      </c>
      <c r="D8" s="8">
        <f t="shared" si="0"/>
        <v>0.2</v>
      </c>
      <c r="E8" s="8">
        <f t="shared" si="1"/>
        <v>72.8</v>
      </c>
      <c r="F8" s="8">
        <f t="shared" si="2"/>
        <v>99.736000000000004</v>
      </c>
      <c r="G8" s="8">
        <f t="shared" si="3"/>
        <v>873.59999999999991</v>
      </c>
    </row>
    <row r="9" spans="1:10" x14ac:dyDescent="0.25">
      <c r="A9" t="s">
        <v>3</v>
      </c>
      <c r="B9">
        <v>1200</v>
      </c>
      <c r="C9">
        <v>0.5</v>
      </c>
      <c r="D9" s="8">
        <f t="shared" si="0"/>
        <v>0.6</v>
      </c>
      <c r="E9" s="8">
        <f t="shared" si="1"/>
        <v>218.4</v>
      </c>
      <c r="F9" s="8">
        <f t="shared" si="2"/>
        <v>299.20800000000003</v>
      </c>
      <c r="G9" s="8">
        <f t="shared" si="3"/>
        <v>2620.8000000000002</v>
      </c>
    </row>
    <row r="10" spans="1:10" x14ac:dyDescent="0.25">
      <c r="A10" t="s">
        <v>8</v>
      </c>
      <c r="B10">
        <v>150</v>
      </c>
      <c r="C10">
        <v>9</v>
      </c>
      <c r="D10" s="8">
        <f t="shared" si="0"/>
        <v>1.3499999999999999</v>
      </c>
      <c r="E10" s="8">
        <f t="shared" si="1"/>
        <v>491.4</v>
      </c>
      <c r="F10" s="8">
        <f t="shared" si="2"/>
        <v>673.21800000000007</v>
      </c>
      <c r="G10" s="8">
        <f t="shared" si="3"/>
        <v>5896.7999999999993</v>
      </c>
    </row>
    <row r="11" spans="1:10" x14ac:dyDescent="0.25">
      <c r="A11" t="s">
        <v>9</v>
      </c>
      <c r="B11">
        <v>50</v>
      </c>
      <c r="C11">
        <v>8</v>
      </c>
      <c r="D11" s="8">
        <f t="shared" si="0"/>
        <v>0.4</v>
      </c>
      <c r="E11" s="8">
        <f t="shared" si="1"/>
        <v>145.6</v>
      </c>
      <c r="F11" s="8">
        <f t="shared" si="2"/>
        <v>199.47200000000001</v>
      </c>
      <c r="G11" s="8">
        <f t="shared" si="3"/>
        <v>1747.1999999999998</v>
      </c>
    </row>
    <row r="12" spans="1:10" x14ac:dyDescent="0.25">
      <c r="A12" t="s">
        <v>10</v>
      </c>
      <c r="B12">
        <v>600</v>
      </c>
      <c r="C12">
        <v>1</v>
      </c>
      <c r="D12" s="8">
        <f t="shared" si="0"/>
        <v>0.6</v>
      </c>
      <c r="E12" s="8">
        <f t="shared" si="1"/>
        <v>218.4</v>
      </c>
      <c r="F12" s="8">
        <f t="shared" si="2"/>
        <v>299.20800000000003</v>
      </c>
      <c r="G12" s="8">
        <f t="shared" si="3"/>
        <v>2620.8000000000002</v>
      </c>
    </row>
    <row r="13" spans="1:10" s="1" customFormat="1" x14ac:dyDescent="0.25">
      <c r="A13" s="1" t="s">
        <v>17</v>
      </c>
      <c r="D13" s="9">
        <f>SUM(D3:D12)</f>
        <v>6.91</v>
      </c>
      <c r="E13" s="9">
        <f>SUM(E3:E12)</f>
        <v>2515.2399999999998</v>
      </c>
      <c r="F13" s="9">
        <f>SUM(F3:F12)</f>
        <v>3445.8788000000004</v>
      </c>
      <c r="G13" s="9">
        <f>SUM(G3:G12)</f>
        <v>30182.879999999997</v>
      </c>
    </row>
    <row r="14" spans="1:10" s="1" customFormat="1" x14ac:dyDescent="0.25">
      <c r="D14" s="9"/>
      <c r="E14" s="9"/>
      <c r="F14" s="9"/>
      <c r="G14" s="9"/>
    </row>
    <row r="15" spans="1:10" x14ac:dyDescent="0.25">
      <c r="A15" s="15" t="s">
        <v>12</v>
      </c>
      <c r="B15" s="15"/>
      <c r="C15" s="15"/>
      <c r="D15" s="15"/>
      <c r="E15" s="15"/>
      <c r="F15" s="15"/>
      <c r="G15" s="15"/>
      <c r="H15" s="15"/>
    </row>
    <row r="16" spans="1:10" x14ac:dyDescent="0.25">
      <c r="A16" t="s">
        <v>18</v>
      </c>
      <c r="B16">
        <v>3000</v>
      </c>
      <c r="C16">
        <v>1</v>
      </c>
      <c r="D16" s="8">
        <f>B16/1000*C16</f>
        <v>3</v>
      </c>
      <c r="E16" s="8">
        <f>D16*52</f>
        <v>156</v>
      </c>
      <c r="F16" s="8">
        <f>E16*1.37</f>
        <v>213.72000000000003</v>
      </c>
      <c r="G16" s="8">
        <f>E16*12</f>
        <v>1872</v>
      </c>
    </row>
    <row r="17" spans="1:9" x14ac:dyDescent="0.25">
      <c r="A17" t="s">
        <v>13</v>
      </c>
      <c r="B17">
        <v>3000</v>
      </c>
      <c r="C17">
        <v>5</v>
      </c>
      <c r="D17" s="8">
        <f>B17/1000*C17</f>
        <v>15</v>
      </c>
      <c r="E17" s="8">
        <f>D17*52</f>
        <v>780</v>
      </c>
      <c r="F17" s="8">
        <f>E17*1.37</f>
        <v>1068.6000000000001</v>
      </c>
      <c r="G17" s="8">
        <f>E17*12</f>
        <v>9360</v>
      </c>
    </row>
    <row r="18" spans="1:9" s="1" customFormat="1" x14ac:dyDescent="0.25">
      <c r="A18" s="1" t="s">
        <v>14</v>
      </c>
      <c r="D18" s="9">
        <f>SUM(D16:D17)</f>
        <v>18</v>
      </c>
      <c r="E18" s="9">
        <f>SUM(E16:E17)</f>
        <v>936</v>
      </c>
      <c r="F18" s="9">
        <f>SUM(F16:F17)</f>
        <v>1282.3200000000002</v>
      </c>
      <c r="G18" s="9">
        <f>SUM(G16:G17)</f>
        <v>11232</v>
      </c>
    </row>
    <row r="19" spans="1:9" s="1" customFormat="1" x14ac:dyDescent="0.25">
      <c r="D19" s="9"/>
      <c r="E19" s="9"/>
      <c r="F19" s="9"/>
      <c r="G19" s="9"/>
    </row>
    <row r="20" spans="1:9" x14ac:dyDescent="0.25">
      <c r="A20" s="15" t="s">
        <v>19</v>
      </c>
      <c r="B20" s="15"/>
      <c r="C20" s="15"/>
      <c r="D20" s="15"/>
      <c r="E20" s="15"/>
      <c r="F20" s="15"/>
      <c r="G20" s="15"/>
      <c r="H20" s="15"/>
    </row>
    <row r="21" spans="1:9" x14ac:dyDescent="0.25">
      <c r="A21" s="4" t="s">
        <v>26</v>
      </c>
      <c r="B21" s="4" t="s">
        <v>27</v>
      </c>
      <c r="C21" s="4" t="s">
        <v>25</v>
      </c>
      <c r="D21" s="11" t="s">
        <v>24</v>
      </c>
      <c r="E21" s="11" t="s">
        <v>35</v>
      </c>
      <c r="F21" s="11" t="s">
        <v>34</v>
      </c>
      <c r="G21" s="11" t="s">
        <v>21</v>
      </c>
    </row>
    <row r="22" spans="1:9" x14ac:dyDescent="0.25">
      <c r="A22" t="s">
        <v>20</v>
      </c>
      <c r="B22">
        <v>9.1999999999999993</v>
      </c>
      <c r="C22">
        <v>289</v>
      </c>
      <c r="D22" s="8">
        <f>C22/B22</f>
        <v>31.413043478260871</v>
      </c>
      <c r="E22" s="8">
        <f>C22/B22*52</f>
        <v>1633.4782608695652</v>
      </c>
      <c r="F22" s="9">
        <f>E22*19.6</f>
        <v>32016.17391304348</v>
      </c>
      <c r="G22" s="9">
        <f>E22*2.54</f>
        <v>4149.0347826086954</v>
      </c>
    </row>
    <row r="23" spans="1:9" x14ac:dyDescent="0.25">
      <c r="F23" s="9"/>
      <c r="G23" s="9"/>
    </row>
    <row r="24" spans="1:9" s="1" customFormat="1" x14ac:dyDescent="0.25">
      <c r="A24" s="1" t="s">
        <v>31</v>
      </c>
      <c r="D24" s="9"/>
      <c r="E24" s="9"/>
      <c r="F24" s="9"/>
      <c r="G24" s="9"/>
      <c r="H24" s="9">
        <f>SUM(F13,F18,F22)</f>
        <v>36744.372713043478</v>
      </c>
    </row>
    <row r="25" spans="1:9" x14ac:dyDescent="0.25">
      <c r="A25" s="1" t="s">
        <v>29</v>
      </c>
      <c r="G25" s="9">
        <f>SUM(G13,G18,G22)</f>
        <v>45563.914782608692</v>
      </c>
      <c r="I25" s="9">
        <f>SUM(G13,G18,G22)</f>
        <v>45563.914782608692</v>
      </c>
    </row>
  </sheetData>
  <mergeCells count="3">
    <mergeCell ref="A1:H1"/>
    <mergeCell ref="A15:H15"/>
    <mergeCell ref="A20:H2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topLeftCell="A5" workbookViewId="0">
      <selection activeCell="F23" sqref="F23"/>
    </sheetView>
  </sheetViews>
  <sheetFormatPr defaultRowHeight="15" x14ac:dyDescent="0.25"/>
  <cols>
    <col min="1" max="1" width="29.140625" customWidth="1"/>
    <col min="2" max="2" width="15.42578125" customWidth="1"/>
    <col min="3" max="3" width="23.140625" customWidth="1"/>
    <col min="4" max="4" width="21.140625" customWidth="1"/>
    <col min="5" max="5" width="25.85546875" customWidth="1"/>
    <col min="6" max="6" width="24.5703125" customWidth="1"/>
    <col min="7" max="7" width="17.7109375" customWidth="1"/>
    <col min="8" max="8" width="13.42578125" customWidth="1"/>
  </cols>
  <sheetData>
    <row r="1" spans="1:8" x14ac:dyDescent="0.25">
      <c r="A1" s="1" t="s">
        <v>0</v>
      </c>
      <c r="B1" s="1" t="s">
        <v>1</v>
      </c>
      <c r="C1" s="2" t="s">
        <v>15</v>
      </c>
      <c r="D1" s="2" t="s">
        <v>16</v>
      </c>
      <c r="E1" s="3" t="s">
        <v>32</v>
      </c>
      <c r="F1" s="1" t="s">
        <v>30</v>
      </c>
      <c r="G1" s="1" t="s">
        <v>22</v>
      </c>
      <c r="H1" s="1"/>
    </row>
    <row r="2" spans="1:8" x14ac:dyDescent="0.25">
      <c r="A2" t="s">
        <v>2</v>
      </c>
      <c r="B2">
        <v>100</v>
      </c>
      <c r="C2" s="10">
        <v>4</v>
      </c>
      <c r="D2" s="8">
        <f>B2/1000*C2</f>
        <v>0.4</v>
      </c>
      <c r="E2" s="8">
        <f>D2*364</f>
        <v>145.6</v>
      </c>
      <c r="F2" s="8">
        <f>E2*1.37</f>
        <v>199.47200000000001</v>
      </c>
      <c r="G2" s="8">
        <f>E2*12</f>
        <v>1747.1999999999998</v>
      </c>
    </row>
    <row r="3" spans="1:8" x14ac:dyDescent="0.25">
      <c r="A3" t="s">
        <v>7</v>
      </c>
      <c r="B3">
        <v>200</v>
      </c>
      <c r="C3" s="10">
        <v>0.5</v>
      </c>
      <c r="D3" s="8">
        <f t="shared" ref="D3:D11" si="0">B3/1000*C3</f>
        <v>0.1</v>
      </c>
      <c r="E3" s="8">
        <f t="shared" ref="E3:E11" si="1">D3*364</f>
        <v>36.4</v>
      </c>
      <c r="F3" s="8">
        <f t="shared" ref="F3:F11" si="2">E3*1.37</f>
        <v>49.868000000000002</v>
      </c>
      <c r="G3" s="8">
        <f t="shared" ref="G3:G11" si="3">E3*12</f>
        <v>436.79999999999995</v>
      </c>
    </row>
    <row r="4" spans="1:8" x14ac:dyDescent="0.25">
      <c r="A4" t="s">
        <v>4</v>
      </c>
      <c r="B4">
        <v>800</v>
      </c>
      <c r="C4" s="10">
        <v>1</v>
      </c>
      <c r="D4" s="8">
        <f t="shared" si="0"/>
        <v>0.8</v>
      </c>
      <c r="E4" s="8">
        <f t="shared" si="1"/>
        <v>291.2</v>
      </c>
      <c r="F4" s="8">
        <f t="shared" si="2"/>
        <v>398.94400000000002</v>
      </c>
      <c r="G4" s="8">
        <f t="shared" si="3"/>
        <v>3494.3999999999996</v>
      </c>
    </row>
    <row r="5" spans="1:8" x14ac:dyDescent="0.25">
      <c r="A5" t="s">
        <v>33</v>
      </c>
      <c r="B5">
        <v>300</v>
      </c>
      <c r="C5" s="10">
        <v>0.5</v>
      </c>
      <c r="D5" s="8">
        <f t="shared" si="0"/>
        <v>0.15</v>
      </c>
      <c r="E5" s="8">
        <f t="shared" si="1"/>
        <v>54.6</v>
      </c>
      <c r="F5" s="8">
        <f t="shared" si="2"/>
        <v>74.802000000000007</v>
      </c>
      <c r="G5" s="8">
        <f t="shared" si="3"/>
        <v>655.20000000000005</v>
      </c>
    </row>
    <row r="6" spans="1:8" x14ac:dyDescent="0.25">
      <c r="A6" t="s">
        <v>5</v>
      </c>
      <c r="B6">
        <v>70</v>
      </c>
      <c r="C6" s="10">
        <v>4</v>
      </c>
      <c r="D6" s="8">
        <f t="shared" si="0"/>
        <v>0.28000000000000003</v>
      </c>
      <c r="E6" s="8">
        <f t="shared" si="1"/>
        <v>101.92000000000002</v>
      </c>
      <c r="F6" s="8">
        <f t="shared" si="2"/>
        <v>139.63040000000004</v>
      </c>
      <c r="G6" s="8">
        <f t="shared" si="3"/>
        <v>1223.0400000000002</v>
      </c>
    </row>
    <row r="7" spans="1:8" x14ac:dyDescent="0.25">
      <c r="A7" t="s">
        <v>6</v>
      </c>
      <c r="B7">
        <v>800</v>
      </c>
      <c r="C7" s="8">
        <v>0.25</v>
      </c>
      <c r="D7" s="8">
        <f t="shared" si="0"/>
        <v>0.2</v>
      </c>
      <c r="E7" s="8">
        <f t="shared" si="1"/>
        <v>72.8</v>
      </c>
      <c r="F7" s="8">
        <f t="shared" si="2"/>
        <v>99.736000000000004</v>
      </c>
      <c r="G7" s="8">
        <f t="shared" si="3"/>
        <v>873.59999999999991</v>
      </c>
    </row>
    <row r="8" spans="1:8" x14ac:dyDescent="0.25">
      <c r="A8" t="s">
        <v>3</v>
      </c>
      <c r="B8">
        <v>1200</v>
      </c>
      <c r="C8" s="8">
        <v>0.5</v>
      </c>
      <c r="D8" s="8">
        <f t="shared" si="0"/>
        <v>0.6</v>
      </c>
      <c r="E8" s="8">
        <f t="shared" si="1"/>
        <v>218.4</v>
      </c>
      <c r="F8" s="8">
        <f t="shared" si="2"/>
        <v>299.20800000000003</v>
      </c>
      <c r="G8" s="8">
        <f t="shared" si="3"/>
        <v>2620.8000000000002</v>
      </c>
    </row>
    <row r="9" spans="1:8" x14ac:dyDescent="0.25">
      <c r="A9" t="s">
        <v>8</v>
      </c>
      <c r="B9">
        <v>150</v>
      </c>
      <c r="C9" s="10">
        <v>6</v>
      </c>
      <c r="D9" s="8">
        <f t="shared" si="0"/>
        <v>0.89999999999999991</v>
      </c>
      <c r="E9" s="8">
        <f t="shared" si="1"/>
        <v>327.59999999999997</v>
      </c>
      <c r="F9" s="8">
        <f t="shared" si="2"/>
        <v>448.81200000000001</v>
      </c>
      <c r="G9" s="8">
        <f t="shared" si="3"/>
        <v>3931.2</v>
      </c>
    </row>
    <row r="10" spans="1:8" x14ac:dyDescent="0.25">
      <c r="A10" t="s">
        <v>9</v>
      </c>
      <c r="B10">
        <v>50</v>
      </c>
      <c r="C10" s="8">
        <v>8</v>
      </c>
      <c r="D10" s="8">
        <f t="shared" si="0"/>
        <v>0.4</v>
      </c>
      <c r="E10" s="8">
        <f t="shared" si="1"/>
        <v>145.6</v>
      </c>
      <c r="F10" s="8">
        <f t="shared" si="2"/>
        <v>199.47200000000001</v>
      </c>
      <c r="G10" s="8">
        <f t="shared" si="3"/>
        <v>1747.1999999999998</v>
      </c>
    </row>
    <row r="11" spans="1:8" x14ac:dyDescent="0.25">
      <c r="A11" t="s">
        <v>10</v>
      </c>
      <c r="B11">
        <v>600</v>
      </c>
      <c r="C11" s="8">
        <v>1</v>
      </c>
      <c r="D11" s="8">
        <f t="shared" si="0"/>
        <v>0.6</v>
      </c>
      <c r="E11" s="8">
        <f t="shared" si="1"/>
        <v>218.4</v>
      </c>
      <c r="F11" s="8">
        <f t="shared" si="2"/>
        <v>299.20800000000003</v>
      </c>
      <c r="G11" s="8">
        <f t="shared" si="3"/>
        <v>2620.8000000000002</v>
      </c>
    </row>
    <row r="12" spans="1:8" x14ac:dyDescent="0.25">
      <c r="A12" s="1" t="s">
        <v>17</v>
      </c>
      <c r="B12" s="1"/>
      <c r="C12" s="1"/>
      <c r="D12" s="9">
        <f>SUM(D2:D11)</f>
        <v>4.43</v>
      </c>
      <c r="E12" s="9">
        <f>SUM(E2:E11)</f>
        <v>1612.52</v>
      </c>
      <c r="F12" s="9">
        <f>SUM(F2:F11)</f>
        <v>2209.1523999999999</v>
      </c>
      <c r="G12" s="1">
        <f>SUM(G2:G11)</f>
        <v>19350.240000000002</v>
      </c>
      <c r="H12" s="1"/>
    </row>
    <row r="13" spans="1:8" x14ac:dyDescent="0.25">
      <c r="A13" s="1"/>
      <c r="B13" s="1"/>
      <c r="C13" s="1"/>
      <c r="D13" s="1"/>
      <c r="E13" s="1"/>
      <c r="F13" s="1"/>
      <c r="G13" s="1"/>
      <c r="H13" s="1"/>
    </row>
    <row r="14" spans="1:8" x14ac:dyDescent="0.25">
      <c r="A14" s="15" t="s">
        <v>12</v>
      </c>
      <c r="B14" s="15"/>
      <c r="C14" s="15"/>
      <c r="D14" s="15"/>
      <c r="E14" s="15"/>
      <c r="F14" s="15"/>
      <c r="G14" s="15"/>
      <c r="H14" s="15"/>
    </row>
    <row r="15" spans="1:8" x14ac:dyDescent="0.25">
      <c r="A15" t="s">
        <v>18</v>
      </c>
      <c r="B15">
        <v>3000</v>
      </c>
      <c r="C15" s="10">
        <v>0.5</v>
      </c>
      <c r="D15" s="8">
        <f>B15/1000*C15</f>
        <v>1.5</v>
      </c>
      <c r="E15" s="8">
        <f>D15*52</f>
        <v>78</v>
      </c>
      <c r="F15">
        <f>E15*1.37</f>
        <v>106.86000000000001</v>
      </c>
      <c r="G15" s="8">
        <f>E15*12</f>
        <v>936</v>
      </c>
    </row>
    <row r="16" spans="1:8" x14ac:dyDescent="0.25">
      <c r="A16" t="s">
        <v>13</v>
      </c>
      <c r="B16">
        <v>3000</v>
      </c>
      <c r="C16" s="10">
        <v>2</v>
      </c>
      <c r="D16" s="8">
        <f>B16/1000*C16</f>
        <v>6</v>
      </c>
      <c r="E16" s="8">
        <f>D16*52</f>
        <v>312</v>
      </c>
      <c r="F16">
        <f>E16*1.37</f>
        <v>427.44000000000005</v>
      </c>
      <c r="G16" s="8">
        <f>E16*12</f>
        <v>3744</v>
      </c>
    </row>
    <row r="17" spans="1:8" x14ac:dyDescent="0.25">
      <c r="A17" s="1" t="s">
        <v>14</v>
      </c>
      <c r="B17" s="1"/>
      <c r="C17" s="1"/>
      <c r="D17" s="9">
        <f>SUM(D15:D16)</f>
        <v>7.5</v>
      </c>
      <c r="E17" s="9">
        <f>SUM(E15:E16)</f>
        <v>390</v>
      </c>
      <c r="F17" s="9">
        <f>SUM(F15:F16)</f>
        <v>534.30000000000007</v>
      </c>
      <c r="G17" s="9">
        <f>SUM(G15:G16)</f>
        <v>4680</v>
      </c>
      <c r="H17" s="1"/>
    </row>
    <row r="18" spans="1:8" x14ac:dyDescent="0.25">
      <c r="A18" s="1"/>
      <c r="B18" s="1"/>
      <c r="C18" s="1"/>
      <c r="D18" s="1"/>
      <c r="E18" s="1"/>
      <c r="F18" s="1"/>
      <c r="G18" s="1"/>
      <c r="H18" s="1"/>
    </row>
    <row r="19" spans="1:8" x14ac:dyDescent="0.25">
      <c r="A19" s="15" t="s">
        <v>19</v>
      </c>
      <c r="B19" s="15"/>
      <c r="C19" s="15"/>
      <c r="D19" s="15"/>
      <c r="E19" s="15"/>
      <c r="F19" s="15"/>
      <c r="G19" s="15"/>
      <c r="H19" s="15"/>
    </row>
    <row r="20" spans="1:8" x14ac:dyDescent="0.25">
      <c r="A20" s="4" t="s">
        <v>26</v>
      </c>
      <c r="B20" s="4" t="s">
        <v>27</v>
      </c>
      <c r="C20" s="4" t="s">
        <v>25</v>
      </c>
      <c r="D20" s="4" t="s">
        <v>24</v>
      </c>
      <c r="E20" s="4" t="s">
        <v>23</v>
      </c>
      <c r="F20" s="4" t="s">
        <v>28</v>
      </c>
      <c r="G20" s="4" t="s">
        <v>21</v>
      </c>
    </row>
    <row r="21" spans="1:8" x14ac:dyDescent="0.25">
      <c r="A21" t="s">
        <v>20</v>
      </c>
      <c r="B21" s="14">
        <v>9.1999999999999993</v>
      </c>
      <c r="C21" s="7">
        <v>200</v>
      </c>
      <c r="D21" s="8">
        <f>C21/B21</f>
        <v>21.739130434782609</v>
      </c>
      <c r="E21" s="8">
        <f>C21/B21*52</f>
        <v>1130.4347826086957</v>
      </c>
      <c r="F21" s="9">
        <f>E21*19.6</f>
        <v>22156.52173913044</v>
      </c>
      <c r="G21" s="9">
        <f>E21*2.54</f>
        <v>2871.304347826087</v>
      </c>
    </row>
    <row r="22" spans="1:8" x14ac:dyDescent="0.25">
      <c r="F22" s="1"/>
      <c r="G22" s="1"/>
    </row>
    <row r="23" spans="1:8" x14ac:dyDescent="0.25">
      <c r="A23" s="1" t="s">
        <v>31</v>
      </c>
      <c r="B23" s="1"/>
      <c r="C23" s="1"/>
      <c r="D23" s="1"/>
      <c r="E23" s="1"/>
      <c r="F23" s="9">
        <f>SUM(F12,F17,F21)</f>
        <v>24899.974139130441</v>
      </c>
      <c r="G23" s="1"/>
      <c r="H23" s="1"/>
    </row>
    <row r="24" spans="1:8" x14ac:dyDescent="0.25">
      <c r="A24" s="1" t="s">
        <v>29</v>
      </c>
      <c r="G24" s="9">
        <f>SUM(G12,G17,G21)</f>
        <v>26901.54434782609</v>
      </c>
    </row>
  </sheetData>
  <mergeCells count="2">
    <mergeCell ref="A14:H14"/>
    <mergeCell ref="A19:H19"/>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workbookViewId="0">
      <selection activeCell="A16" sqref="A16"/>
    </sheetView>
  </sheetViews>
  <sheetFormatPr defaultRowHeight="15" x14ac:dyDescent="0.25"/>
  <cols>
    <col min="1" max="1" width="22.85546875" customWidth="1"/>
    <col min="2" max="2" width="13" customWidth="1"/>
    <col min="6" max="6" width="10.85546875" customWidth="1"/>
    <col min="7" max="7" width="13.85546875" customWidth="1"/>
    <col min="8" max="8" width="14" customWidth="1"/>
  </cols>
  <sheetData>
    <row r="1" spans="1:8" x14ac:dyDescent="0.25">
      <c r="A1" s="16" t="s">
        <v>37</v>
      </c>
      <c r="B1" s="17"/>
      <c r="C1" s="17"/>
      <c r="D1" s="17"/>
      <c r="E1" s="17"/>
      <c r="F1" s="17"/>
    </row>
    <row r="2" spans="1:8" x14ac:dyDescent="0.25">
      <c r="A2" s="16" t="s">
        <v>38</v>
      </c>
      <c r="B2" s="17"/>
      <c r="C2" s="17"/>
      <c r="D2" s="17"/>
      <c r="E2" s="17"/>
      <c r="F2" s="17"/>
    </row>
    <row r="3" spans="1:8" x14ac:dyDescent="0.25">
      <c r="A3" s="17" t="s">
        <v>39</v>
      </c>
      <c r="B3" s="17"/>
      <c r="C3" s="17"/>
      <c r="D3" s="17"/>
      <c r="E3" s="17"/>
      <c r="F3" s="17"/>
    </row>
    <row r="4" spans="1:8" x14ac:dyDescent="0.25">
      <c r="A4" s="18"/>
      <c r="B4" s="18"/>
      <c r="C4" s="18"/>
      <c r="D4" s="18"/>
      <c r="E4" s="18"/>
      <c r="F4" s="18"/>
    </row>
    <row r="5" spans="1:8" x14ac:dyDescent="0.25">
      <c r="A5" s="19" t="s">
        <v>40</v>
      </c>
      <c r="B5" s="19" t="s">
        <v>41</v>
      </c>
      <c r="C5" s="19" t="s">
        <v>42</v>
      </c>
      <c r="D5" s="19" t="s">
        <v>43</v>
      </c>
      <c r="E5" s="19" t="s">
        <v>44</v>
      </c>
      <c r="F5" s="19" t="s">
        <v>45</v>
      </c>
      <c r="G5" s="19" t="s">
        <v>46</v>
      </c>
      <c r="H5" s="19" t="s">
        <v>47</v>
      </c>
    </row>
    <row r="6" spans="1:8" x14ac:dyDescent="0.25">
      <c r="A6" s="19" t="s">
        <v>48</v>
      </c>
      <c r="B6" s="20">
        <v>0.05</v>
      </c>
      <c r="C6" s="20">
        <v>0.15</v>
      </c>
      <c r="D6" s="20">
        <v>0.2</v>
      </c>
      <c r="E6" s="20">
        <v>0.15</v>
      </c>
      <c r="F6" s="20">
        <v>0.2</v>
      </c>
      <c r="G6" s="20">
        <v>0.25</v>
      </c>
    </row>
    <row r="7" spans="1:8" x14ac:dyDescent="0.25">
      <c r="A7" s="19" t="s">
        <v>49</v>
      </c>
      <c r="B7">
        <f>AVERAGE(80,84,82,82,86,86,88,87,84,84,58,63,72,0,70,50)</f>
        <v>72.25</v>
      </c>
      <c r="C7">
        <f>AVERAGE(96,97,98,95,92,95,96,78,72,65)</f>
        <v>88.4</v>
      </c>
      <c r="D7">
        <f>AVERAGE(36,80,91)</f>
        <v>69</v>
      </c>
      <c r="E7">
        <v>95</v>
      </c>
      <c r="F7">
        <v>82</v>
      </c>
      <c r="G7">
        <v>65</v>
      </c>
    </row>
    <row r="8" spans="1:8" x14ac:dyDescent="0.25">
      <c r="A8" s="19" t="s">
        <v>50</v>
      </c>
      <c r="H8" s="21">
        <f>SUMPRODUCT(B7:G7,B6:G6)/SUM(B6:G6)</f>
        <v>77.572500000000005</v>
      </c>
    </row>
  </sheetData>
  <mergeCells count="3">
    <mergeCell ref="A1:F1"/>
    <mergeCell ref="A2:F2"/>
    <mergeCell ref="A3:F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workbookViewId="0">
      <selection activeCell="B12" sqref="B12"/>
    </sheetView>
  </sheetViews>
  <sheetFormatPr defaultRowHeight="15" x14ac:dyDescent="0.25"/>
  <cols>
    <col min="1" max="1" width="21.5703125" customWidth="1"/>
    <col min="2" max="2" width="15.7109375" customWidth="1"/>
    <col min="6" max="6" width="9.85546875" customWidth="1"/>
    <col min="7" max="7" width="13" customWidth="1"/>
    <col min="8" max="8" width="13.85546875" customWidth="1"/>
  </cols>
  <sheetData>
    <row r="1" spans="1:8" x14ac:dyDescent="0.25">
      <c r="A1" s="16" t="s">
        <v>37</v>
      </c>
      <c r="B1" s="16"/>
      <c r="C1" s="16"/>
      <c r="D1" s="16"/>
      <c r="E1" s="16"/>
      <c r="F1" s="16"/>
      <c r="G1" s="16"/>
      <c r="H1" s="16"/>
    </row>
    <row r="2" spans="1:8" x14ac:dyDescent="0.25">
      <c r="A2" s="22" t="s">
        <v>51</v>
      </c>
      <c r="B2" s="23"/>
      <c r="C2" s="23"/>
      <c r="D2" s="23"/>
      <c r="E2" s="23"/>
      <c r="F2" s="23"/>
      <c r="G2" s="23"/>
      <c r="H2" s="23"/>
    </row>
    <row r="3" spans="1:8" x14ac:dyDescent="0.25">
      <c r="A3" s="17" t="s">
        <v>52</v>
      </c>
      <c r="B3" s="17"/>
      <c r="C3" s="17"/>
      <c r="D3" s="17"/>
      <c r="E3" s="17"/>
      <c r="F3" s="17"/>
      <c r="G3" s="17"/>
      <c r="H3" s="17"/>
    </row>
    <row r="5" spans="1:8" x14ac:dyDescent="0.25">
      <c r="A5" s="24" t="s">
        <v>53</v>
      </c>
      <c r="B5" s="24"/>
      <c r="C5" s="24"/>
      <c r="D5" s="24"/>
      <c r="E5" s="24"/>
      <c r="F5" s="24"/>
      <c r="G5" s="24"/>
      <c r="H5" s="24"/>
    </row>
    <row r="6" spans="1:8" x14ac:dyDescent="0.25">
      <c r="A6" s="19" t="s">
        <v>40</v>
      </c>
      <c r="B6" s="19" t="s">
        <v>41</v>
      </c>
      <c r="C6" s="19" t="s">
        <v>42</v>
      </c>
      <c r="D6" s="19" t="s">
        <v>43</v>
      </c>
      <c r="E6" s="19" t="s">
        <v>44</v>
      </c>
      <c r="F6" s="19" t="s">
        <v>45</v>
      </c>
      <c r="G6" s="19" t="s">
        <v>46</v>
      </c>
      <c r="H6" s="19" t="s">
        <v>47</v>
      </c>
    </row>
    <row r="7" spans="1:8" x14ac:dyDescent="0.25">
      <c r="A7" s="19" t="s">
        <v>48</v>
      </c>
      <c r="B7" s="20">
        <v>0.05</v>
      </c>
      <c r="C7" s="20">
        <v>0.15</v>
      </c>
      <c r="D7" s="20">
        <v>0.2</v>
      </c>
      <c r="E7" s="20">
        <v>0.15</v>
      </c>
      <c r="F7" s="20">
        <v>0.2</v>
      </c>
      <c r="G7" s="20">
        <v>0.25</v>
      </c>
    </row>
    <row r="8" spans="1:8" x14ac:dyDescent="0.25">
      <c r="A8" s="19" t="s">
        <v>49</v>
      </c>
      <c r="B8" s="7">
        <f>AVERAGE(80,84,82,82,86,86,88,87,84,84,58,63,72,50,70,50)</f>
        <v>75.375</v>
      </c>
      <c r="C8">
        <f>AVERAGE(96,97,98,95,92,95,96,78,72,65)</f>
        <v>88.4</v>
      </c>
      <c r="D8" s="7">
        <f>AVERAGE(50,80,91)</f>
        <v>73.666666666666671</v>
      </c>
      <c r="E8">
        <v>95</v>
      </c>
      <c r="F8">
        <v>82</v>
      </c>
      <c r="G8" s="7">
        <v>70</v>
      </c>
    </row>
    <row r="9" spans="1:8" x14ac:dyDescent="0.25">
      <c r="A9" s="19" t="s">
        <v>50</v>
      </c>
      <c r="H9" s="21">
        <f>SUMPRODUCT(B8:G8,B7:G7)/SUM(B7:G7)</f>
        <v>79.912083333333342</v>
      </c>
    </row>
  </sheetData>
  <mergeCells count="4">
    <mergeCell ref="A1:H1"/>
    <mergeCell ref="A2:H2"/>
    <mergeCell ref="A3:H3"/>
    <mergeCell ref="A5:H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workbookViewId="0">
      <selection activeCell="I8" sqref="I8"/>
    </sheetView>
  </sheetViews>
  <sheetFormatPr defaultRowHeight="15" x14ac:dyDescent="0.25"/>
  <cols>
    <col min="1" max="1" width="22" customWidth="1"/>
    <col min="2" max="2" width="16" customWidth="1"/>
    <col min="3" max="3" width="12.42578125" customWidth="1"/>
    <col min="7" max="7" width="11.28515625" customWidth="1"/>
    <col min="8" max="8" width="13.140625" customWidth="1"/>
    <col min="9" max="9" width="13.7109375" customWidth="1"/>
  </cols>
  <sheetData>
    <row r="1" spans="1:9" x14ac:dyDescent="0.25">
      <c r="A1" s="16" t="s">
        <v>37</v>
      </c>
      <c r="B1" s="17"/>
      <c r="C1" s="17"/>
      <c r="D1" s="17"/>
      <c r="E1" s="17"/>
      <c r="F1" s="17"/>
      <c r="G1" s="17"/>
    </row>
    <row r="2" spans="1:9" x14ac:dyDescent="0.25">
      <c r="A2" s="16" t="s">
        <v>38</v>
      </c>
      <c r="B2" s="17"/>
      <c r="C2" s="17"/>
      <c r="D2" s="17"/>
      <c r="E2" s="17"/>
      <c r="F2" s="17"/>
      <c r="G2" s="17"/>
    </row>
    <row r="3" spans="1:9" x14ac:dyDescent="0.25">
      <c r="A3" s="17" t="s">
        <v>39</v>
      </c>
      <c r="B3" s="17"/>
      <c r="C3" s="17"/>
      <c r="D3" s="17"/>
      <c r="E3" s="17"/>
      <c r="F3" s="17"/>
      <c r="G3" s="17"/>
    </row>
    <row r="4" spans="1:9" x14ac:dyDescent="0.25">
      <c r="A4" s="18"/>
      <c r="B4" s="18"/>
      <c r="C4" s="18"/>
      <c r="D4" s="18"/>
      <c r="E4" s="18"/>
      <c r="F4" s="18"/>
      <c r="G4" s="18"/>
    </row>
    <row r="5" spans="1:9" x14ac:dyDescent="0.25">
      <c r="A5" s="19" t="s">
        <v>40</v>
      </c>
      <c r="B5" s="25" t="s">
        <v>54</v>
      </c>
      <c r="C5" s="19" t="s">
        <v>41</v>
      </c>
      <c r="D5" s="19" t="s">
        <v>42</v>
      </c>
      <c r="E5" s="19" t="s">
        <v>43</v>
      </c>
      <c r="F5" s="19" t="s">
        <v>44</v>
      </c>
      <c r="G5" s="19" t="s">
        <v>45</v>
      </c>
      <c r="H5" s="19" t="s">
        <v>46</v>
      </c>
      <c r="I5" s="19" t="s">
        <v>47</v>
      </c>
    </row>
    <row r="6" spans="1:9" x14ac:dyDescent="0.25">
      <c r="A6" s="19" t="s">
        <v>48</v>
      </c>
      <c r="B6" s="26">
        <v>0.05</v>
      </c>
      <c r="C6" s="20">
        <v>0.05</v>
      </c>
      <c r="D6" s="20">
        <v>0.15</v>
      </c>
      <c r="E6" s="20">
        <v>0.2</v>
      </c>
      <c r="F6" s="20">
        <v>0.15</v>
      </c>
      <c r="G6" s="20">
        <v>0.2</v>
      </c>
      <c r="H6" s="20">
        <v>0.25</v>
      </c>
    </row>
    <row r="7" spans="1:9" x14ac:dyDescent="0.25">
      <c r="A7" s="19" t="s">
        <v>49</v>
      </c>
      <c r="B7" s="7">
        <v>16</v>
      </c>
      <c r="C7">
        <f>AVERAGE(80,84,82,82,86,86,88,87,84,84,58,63,72,0,70,50)</f>
        <v>72.25</v>
      </c>
      <c r="D7">
        <f>AVERAGE(96,97,98,95,92,95,96,78,72,65)</f>
        <v>88.4</v>
      </c>
      <c r="E7">
        <f>AVERAGE(36,80,91)</f>
        <v>69</v>
      </c>
      <c r="F7">
        <v>95</v>
      </c>
      <c r="G7">
        <v>82</v>
      </c>
      <c r="H7">
        <v>65</v>
      </c>
    </row>
    <row r="8" spans="1:9" x14ac:dyDescent="0.25">
      <c r="A8" s="19" t="s">
        <v>50</v>
      </c>
      <c r="I8" s="21">
        <f>SUMPRODUCT(B7:H7,B6:H6)/SUM(B6:H6)</f>
        <v>74.640476190476193</v>
      </c>
    </row>
  </sheetData>
  <mergeCells count="3">
    <mergeCell ref="A1:G1"/>
    <mergeCell ref="A2:G2"/>
    <mergeCell ref="A3:G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WILLIAM</vt:lpstr>
      <vt:lpstr>SPREADSHEET 2</vt:lpstr>
      <vt:lpstr>project2-weighted average score</vt:lpstr>
      <vt:lpstr>project2-improving grades</vt:lpstr>
      <vt:lpstr>project2-new grading system</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2018-07-05T13:59:53Z</dcterms:created>
  <dcterms:modified xsi:type="dcterms:W3CDTF">2018-07-13T05:59:20Z</dcterms:modified>
</cp:coreProperties>
</file>